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ставка зеркало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<sst xmlns="http://schemas.openxmlformats.org/spreadsheetml/2006/main" count="28" uniqueCount="21">
  <si>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Цвет</t>
  </si>
  <si>
    <t>Ширина двери, до…, мм</t>
  </si>
  <si>
    <t>Зеркало серебро до 2700мм</t>
  </si>
  <si>
    <t>Зеркало серебро до 2550мм</t>
  </si>
  <si>
    <r>
      <rPr>
        <b/>
        <sz val="14"/>
        <color indexed="8"/>
        <rFont val="Calibri"/>
        <family val="2"/>
      </rPr>
      <t xml:space="preserve">Анодированный профиль матовый: </t>
    </r>
    <r>
      <rPr>
        <sz val="14"/>
        <color indexed="8"/>
        <rFont val="Calibri"/>
        <family val="2"/>
      </rPr>
      <t>хром, золото, шампань, бронза</t>
    </r>
  </si>
  <si>
    <t>Анодированный профиль матовый</t>
  </si>
  <si>
    <t>KR01</t>
  </si>
  <si>
    <t xml:space="preserve">                                           </t>
  </si>
  <si>
    <t>KR200</t>
  </si>
  <si>
    <t>Стандарт</t>
  </si>
  <si>
    <t>Премиум</t>
  </si>
  <si>
    <t>KR300</t>
  </si>
  <si>
    <t>Стекло с пленкой прозрачной 100мкм, матовой (XM70W) до 2650мм</t>
  </si>
  <si>
    <r>
      <t xml:space="preserve">Стандарт </t>
    </r>
    <r>
      <rPr>
        <sz val="14"/>
        <color indexed="8"/>
        <rFont val="Calibri"/>
        <family val="2"/>
      </rPr>
      <t>в пленке ПВХ 28 цветов: древесные структурные, древесные глянцевые, матовые однотонные, глянцевые однотонные.</t>
    </r>
  </si>
  <si>
    <r>
      <t xml:space="preserve">Премиум: </t>
    </r>
    <r>
      <rPr>
        <sz val="14"/>
        <color indexed="8"/>
        <rFont val="Calibri"/>
        <family val="2"/>
      </rPr>
      <t>крокодил шоколад, крокодил жемчуг, крокодил золото, патинированные</t>
    </r>
  </si>
  <si>
    <t>* - цена для дверей-купе со вставкой ЛДСП: W908 белый, W980 белый, U108 ваниль, U116 жасмин розовый, U212 кремовый, U708 светло-серый.</t>
  </si>
  <si>
    <t>Зеркало бронза до 2700мм</t>
  </si>
  <si>
    <t>На другие варианты (с ЛДСП, со стеклом, комбинированную дверь) стоимость уточняйте у менеджера.</t>
  </si>
  <si>
    <t>от 10 03 17</t>
  </si>
  <si>
    <t>В стоимость входит сама дверь, треки, шлегель, стопор, упаковка.</t>
  </si>
  <si>
    <t>ЛДСП W908 белый гладкий SM Egger 8мм до 2700мм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</si>
</sst>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1" fillId="0" borderId="0" xfId="0" applyFont="1" applyFill="1" applyAlignment="1">
      <alignment/>
    </xf>
    <xf numFmtId="164" fontId="3" fillId="0" borderId="10" xfId="4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59" applyNumberFormat="1" applyFont="1" applyAlignment="1">
      <alignment vertical="center"/>
    </xf>
    <xf numFmtId="4" fontId="4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center"/>
    </xf>
    <xf numFmtId="164" fontId="3" fillId="0" borderId="11" xfId="42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2" xfId="56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41" fillId="34" borderId="25" xfId="0" applyFont="1" applyFill="1" applyBorder="1" applyAlignment="1">
      <alignment/>
    </xf>
    <xf numFmtId="0" fontId="44" fillId="0" borderId="0" xfId="0" applyFont="1" applyAlignment="1">
      <alignment/>
    </xf>
    <xf numFmtId="0" fontId="3" fillId="3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3" fillId="0" borderId="2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2" xfId="56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34" xfId="56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5" xfId="56" applyNumberFormat="1" applyFont="1" applyFill="1" applyBorder="1" applyAlignment="1">
      <alignment horizontal="center" vertical="center" wrapText="1"/>
    </xf>
    <xf numFmtId="0" fontId="3" fillId="33" borderId="36" xfId="5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10" borderId="26" xfId="0" applyFill="1" applyBorder="1" applyAlignment="1">
      <alignment/>
    </xf>
    <xf numFmtId="0" fontId="0" fillId="10" borderId="0" xfId="0" applyFill="1" applyAlignment="1">
      <alignment/>
    </xf>
    <xf numFmtId="0" fontId="3" fillId="33" borderId="23" xfId="56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33" borderId="33" xfId="56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1" fillId="34" borderId="41" xfId="0" applyFont="1" applyFill="1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wrapText="1"/>
    </xf>
    <xf numFmtId="0" fontId="32" fillId="0" borderId="26" xfId="0" applyFont="1" applyBorder="1" applyAlignment="1">
      <alignment horizont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3" fillId="33" borderId="46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10</xdr:row>
      <xdr:rowOff>9525</xdr:rowOff>
    </xdr:from>
    <xdr:to>
      <xdr:col>0</xdr:col>
      <xdr:colOff>1733550</xdr:colOff>
      <xdr:row>12</xdr:row>
      <xdr:rowOff>66675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0"/>
          <a:ext cx="1571625" cy="1752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1762125</xdr:colOff>
      <xdr:row>6</xdr:row>
      <xdr:rowOff>209550</xdr:rowOff>
    </xdr:to>
    <xdr:pic>
      <xdr:nvPicPr>
        <xdr:cNvPr id="2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1743075" cy="1647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12</xdr:row>
      <xdr:rowOff>209550</xdr:rowOff>
    </xdr:from>
    <xdr:to>
      <xdr:col>0</xdr:col>
      <xdr:colOff>1809750</xdr:colOff>
      <xdr:row>14</xdr:row>
      <xdr:rowOff>809625</xdr:rowOff>
    </xdr:to>
    <xdr:pic>
      <xdr:nvPicPr>
        <xdr:cNvPr id="3" name="Picture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562475"/>
          <a:ext cx="17716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15</xdr:row>
      <xdr:rowOff>171450</xdr:rowOff>
    </xdr:from>
    <xdr:to>
      <xdr:col>0</xdr:col>
      <xdr:colOff>1762125</xdr:colOff>
      <xdr:row>17</xdr:row>
      <xdr:rowOff>771525</xdr:rowOff>
    </xdr:to>
    <xdr:pic>
      <xdr:nvPicPr>
        <xdr:cNvPr id="4" name="Picture 1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6457950"/>
          <a:ext cx="17335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view="pageBreakPreview" zoomScale="60" zoomScaleNormal="93" zoomScalePageLayoutView="0" workbookViewId="0" topLeftCell="A1">
      <selection activeCell="K15" sqref="K15:L15"/>
    </sheetView>
  </sheetViews>
  <sheetFormatPr defaultColWidth="9.140625" defaultRowHeight="15"/>
  <cols>
    <col min="1" max="1" width="28.00390625" style="1" customWidth="1"/>
    <col min="2" max="2" width="25.00390625" style="1" customWidth="1"/>
    <col min="3" max="4" width="8.7109375" style="1" customWidth="1"/>
    <col min="5" max="5" width="8.7109375" style="2" customWidth="1"/>
    <col min="6" max="6" width="8.7109375" style="1" customWidth="1"/>
    <col min="7" max="7" width="8.7109375" style="2" customWidth="1"/>
    <col min="8" max="9" width="8.7109375" style="1" customWidth="1"/>
    <col min="10" max="10" width="8.7109375" style="2" customWidth="1"/>
    <col min="11" max="11" width="8.7109375" style="1" customWidth="1"/>
    <col min="12" max="12" width="8.7109375" style="2" customWidth="1"/>
    <col min="13" max="16" width="8.7109375" style="1" customWidth="1"/>
    <col min="17" max="17" width="8.7109375" style="2" customWidth="1"/>
    <col min="18" max="18" width="8.7109375" style="1" customWidth="1"/>
    <col min="19" max="19" width="8.7109375" style="2" customWidth="1"/>
    <col min="20" max="23" width="8.7109375" style="1" customWidth="1"/>
    <col min="24" max="24" width="8.7109375" style="2" customWidth="1"/>
    <col min="25" max="25" width="8.7109375" style="1" customWidth="1"/>
    <col min="26" max="26" width="8.7109375" style="2" customWidth="1"/>
    <col min="27" max="27" width="8.7109375" style="1" customWidth="1"/>
    <col min="28" max="28" width="8.7109375" style="2" customWidth="1"/>
    <col min="29" max="29" width="8.7109375" style="1" customWidth="1"/>
    <col min="30" max="30" width="11.57421875" style="2" customWidth="1"/>
    <col min="31" max="31" width="11.57421875" style="1" customWidth="1"/>
  </cols>
  <sheetData>
    <row r="1" spans="2:30" ht="18.75">
      <c r="B1" s="1" t="s">
        <v>19</v>
      </c>
      <c r="AD1" s="2" t="s">
        <v>18</v>
      </c>
    </row>
    <row r="2" spans="1:31" ht="18.75" customHeight="1">
      <c r="A2" s="3"/>
      <c r="C2" s="4"/>
      <c r="D2" s="4"/>
      <c r="F2" s="4"/>
      <c r="K2" s="4"/>
      <c r="M2" s="4"/>
      <c r="N2" s="4"/>
      <c r="O2" s="4"/>
      <c r="P2" s="4"/>
      <c r="R2" s="4"/>
      <c r="T2" s="4"/>
      <c r="U2" s="4"/>
      <c r="V2" s="4"/>
      <c r="W2" s="4"/>
      <c r="Y2" s="4"/>
      <c r="AA2" s="4"/>
      <c r="AC2" s="4"/>
      <c r="AE2" s="4"/>
    </row>
    <row r="3" spans="1:31" ht="18.75" customHeight="1">
      <c r="A3" s="3"/>
      <c r="B3" s="4" t="s">
        <v>4</v>
      </c>
      <c r="C3" s="4"/>
      <c r="D3" s="4"/>
      <c r="F3" s="4"/>
      <c r="K3" s="4"/>
      <c r="M3" s="4"/>
      <c r="N3" s="4"/>
      <c r="O3" s="4"/>
      <c r="P3" s="4"/>
      <c r="R3" s="4"/>
      <c r="T3" s="4"/>
      <c r="U3" s="4"/>
      <c r="V3" s="4"/>
      <c r="W3" s="4"/>
      <c r="Y3" s="4"/>
      <c r="AA3" s="4"/>
      <c r="AC3" s="4"/>
      <c r="AE3" s="4"/>
    </row>
    <row r="4" spans="1:31" ht="18.75">
      <c r="A4" s="3"/>
      <c r="B4" s="29" t="s">
        <v>13</v>
      </c>
      <c r="C4" s="4"/>
      <c r="D4" s="4"/>
      <c r="F4" s="4"/>
      <c r="K4" s="4"/>
      <c r="M4" s="4"/>
      <c r="N4" s="4"/>
      <c r="O4" s="4"/>
      <c r="P4" s="4"/>
      <c r="R4" s="4"/>
      <c r="T4" s="4"/>
      <c r="U4" s="4"/>
      <c r="V4" s="4"/>
      <c r="W4" s="4"/>
      <c r="Y4" s="4"/>
      <c r="AA4" s="4"/>
      <c r="AC4" s="4"/>
      <c r="AE4" s="4"/>
    </row>
    <row r="5" spans="1:31" ht="18.75">
      <c r="A5" s="3"/>
      <c r="B5" s="29" t="s">
        <v>14</v>
      </c>
      <c r="C5" s="4"/>
      <c r="D5" s="4"/>
      <c r="F5" s="4"/>
      <c r="K5" s="4"/>
      <c r="M5" s="2"/>
      <c r="N5" s="4"/>
      <c r="O5" s="4"/>
      <c r="P5" s="4"/>
      <c r="R5" s="4"/>
      <c r="T5" s="2"/>
      <c r="U5" s="4"/>
      <c r="V5" s="4"/>
      <c r="W5" s="4"/>
      <c r="Y5" s="4"/>
      <c r="AA5" s="4"/>
      <c r="AC5" s="4"/>
      <c r="AE5" s="2"/>
    </row>
    <row r="6" spans="5:30" ht="19.5" thickBot="1">
      <c r="E6" s="1"/>
      <c r="G6" s="1"/>
      <c r="J6" s="1"/>
      <c r="L6" s="1"/>
      <c r="Q6" s="1"/>
      <c r="S6" s="1"/>
      <c r="X6" s="1"/>
      <c r="Z6" s="1"/>
      <c r="AB6" s="1"/>
      <c r="AD6" s="1"/>
    </row>
    <row r="7" spans="1:31" ht="18.75" thickBot="1">
      <c r="A7" s="1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63"/>
      <c r="B8" s="68" t="s">
        <v>0</v>
      </c>
      <c r="C8" s="70" t="s">
        <v>1</v>
      </c>
      <c r="D8" s="71"/>
      <c r="E8" s="71"/>
      <c r="F8" s="71"/>
      <c r="G8" s="79"/>
      <c r="H8" s="70" t="s">
        <v>1</v>
      </c>
      <c r="I8" s="71"/>
      <c r="J8" s="71"/>
      <c r="K8" s="71"/>
      <c r="L8" s="71"/>
      <c r="M8" s="71"/>
      <c r="N8" s="79"/>
      <c r="O8" s="70" t="s">
        <v>1</v>
      </c>
      <c r="P8" s="71"/>
      <c r="Q8" s="71"/>
      <c r="R8" s="71"/>
      <c r="S8" s="71"/>
      <c r="T8" s="71"/>
      <c r="U8" s="72"/>
      <c r="V8" s="70" t="s">
        <v>1</v>
      </c>
      <c r="W8" s="71"/>
      <c r="X8" s="71"/>
      <c r="Y8" s="71"/>
      <c r="Z8" s="79"/>
      <c r="AA8" s="76" t="s">
        <v>1</v>
      </c>
      <c r="AB8" s="77"/>
      <c r="AC8" s="77"/>
      <c r="AD8" s="77"/>
      <c r="AE8" s="78"/>
    </row>
    <row r="9" spans="1:31" ht="39" customHeight="1" thickBot="1">
      <c r="A9" s="28"/>
      <c r="B9" s="69"/>
      <c r="C9" s="80" t="s">
        <v>20</v>
      </c>
      <c r="D9" s="81"/>
      <c r="E9" s="81"/>
      <c r="F9" s="81"/>
      <c r="G9" s="82"/>
      <c r="H9" s="80" t="s">
        <v>3</v>
      </c>
      <c r="I9" s="81"/>
      <c r="J9" s="81"/>
      <c r="K9" s="81"/>
      <c r="L9" s="81"/>
      <c r="M9" s="81"/>
      <c r="N9" s="82"/>
      <c r="O9" s="80" t="s">
        <v>2</v>
      </c>
      <c r="P9" s="81"/>
      <c r="Q9" s="81"/>
      <c r="R9" s="81"/>
      <c r="S9" s="81"/>
      <c r="T9" s="81"/>
      <c r="U9" s="83"/>
      <c r="V9" s="80" t="s">
        <v>16</v>
      </c>
      <c r="W9" s="81"/>
      <c r="X9" s="81"/>
      <c r="Y9" s="81"/>
      <c r="Z9" s="82"/>
      <c r="AA9" s="73" t="s">
        <v>12</v>
      </c>
      <c r="AB9" s="74"/>
      <c r="AC9" s="74"/>
      <c r="AD9" s="74"/>
      <c r="AE9" s="75"/>
    </row>
    <row r="10" spans="1:31" ht="19.5" thickBot="1">
      <c r="A10" s="28"/>
      <c r="B10" s="30" t="s">
        <v>6</v>
      </c>
      <c r="C10" s="23">
        <v>600</v>
      </c>
      <c r="D10" s="24">
        <v>700</v>
      </c>
      <c r="E10" s="25">
        <v>800</v>
      </c>
      <c r="F10" s="24">
        <v>900</v>
      </c>
      <c r="G10" s="55">
        <v>1000</v>
      </c>
      <c r="H10" s="23">
        <v>600</v>
      </c>
      <c r="I10" s="24">
        <v>700</v>
      </c>
      <c r="J10" s="25">
        <v>800</v>
      </c>
      <c r="K10" s="24">
        <v>900</v>
      </c>
      <c r="L10" s="25">
        <v>1000</v>
      </c>
      <c r="M10" s="24">
        <v>1100</v>
      </c>
      <c r="N10" s="26">
        <v>1200</v>
      </c>
      <c r="O10" s="23">
        <v>600</v>
      </c>
      <c r="P10" s="24">
        <v>700</v>
      </c>
      <c r="Q10" s="25">
        <v>800</v>
      </c>
      <c r="R10" s="24">
        <v>900</v>
      </c>
      <c r="S10" s="25">
        <v>1000</v>
      </c>
      <c r="T10" s="24">
        <v>1100</v>
      </c>
      <c r="U10" s="27">
        <v>1200</v>
      </c>
      <c r="V10" s="23">
        <v>600</v>
      </c>
      <c r="W10" s="24">
        <v>700</v>
      </c>
      <c r="X10" s="25">
        <v>800</v>
      </c>
      <c r="Y10" s="24">
        <v>900</v>
      </c>
      <c r="Z10" s="55">
        <v>1000</v>
      </c>
      <c r="AA10" s="61">
        <v>600</v>
      </c>
      <c r="AB10" s="46">
        <v>700</v>
      </c>
      <c r="AC10" s="47">
        <v>800</v>
      </c>
      <c r="AD10" s="46">
        <v>900</v>
      </c>
      <c r="AE10" s="48">
        <v>1000</v>
      </c>
    </row>
    <row r="11" spans="1:31" ht="66.75" customHeight="1">
      <c r="A11" s="66" t="s">
        <v>7</v>
      </c>
      <c r="B11" s="14" t="s">
        <v>5</v>
      </c>
      <c r="C11" s="18">
        <f>6650-2113-300+1310</f>
        <v>5547</v>
      </c>
      <c r="D11" s="19">
        <f>6999-2462-300+1530</f>
        <v>5767</v>
      </c>
      <c r="E11" s="19">
        <f>7348-2811-300+1750</f>
        <v>5987</v>
      </c>
      <c r="F11" s="19">
        <f>7698-3161-300+1970</f>
        <v>6207</v>
      </c>
      <c r="G11" s="19">
        <f>7951-3493-300+2190</f>
        <v>6348</v>
      </c>
      <c r="H11" s="18">
        <v>6496</v>
      </c>
      <c r="I11" s="19">
        <v>6820</v>
      </c>
      <c r="J11" s="19">
        <v>7144</v>
      </c>
      <c r="K11" s="19">
        <v>7468</v>
      </c>
      <c r="L11" s="19">
        <v>7892</v>
      </c>
      <c r="M11" s="19">
        <f>8596+1397</f>
        <v>9993</v>
      </c>
      <c r="N11" s="20">
        <f>9326+1397</f>
        <v>10723</v>
      </c>
      <c r="O11" s="18">
        <v>6650</v>
      </c>
      <c r="P11" s="19">
        <v>6999</v>
      </c>
      <c r="Q11" s="19">
        <v>7348</v>
      </c>
      <c r="R11" s="19">
        <v>7698</v>
      </c>
      <c r="S11" s="19">
        <v>7951</v>
      </c>
      <c r="T11" s="19">
        <f>8876+1397</f>
        <v>10273</v>
      </c>
      <c r="U11" s="20">
        <f>9326+1397</f>
        <v>10723</v>
      </c>
      <c r="V11" s="18">
        <v>7894</v>
      </c>
      <c r="W11" s="19">
        <v>8449</v>
      </c>
      <c r="X11" s="19">
        <v>9004</v>
      </c>
      <c r="Y11" s="19">
        <v>9560</v>
      </c>
      <c r="Z11" s="56">
        <v>10008</v>
      </c>
      <c r="AA11" s="36">
        <f>6609+2000</f>
        <v>8609</v>
      </c>
      <c r="AB11" s="37">
        <f>7131+2000</f>
        <v>9131</v>
      </c>
      <c r="AC11" s="37">
        <f>7654+2000</f>
        <v>9654</v>
      </c>
      <c r="AD11" s="37">
        <f>8176+2000</f>
        <v>10176</v>
      </c>
      <c r="AE11" s="38">
        <f>8788+2000</f>
        <v>10788</v>
      </c>
    </row>
    <row r="12" spans="1:31" ht="66.75" customHeight="1" thickBot="1">
      <c r="A12" s="67"/>
      <c r="B12" s="32" t="s">
        <v>9</v>
      </c>
      <c r="C12" s="33">
        <f>7363-2113-300+1310</f>
        <v>6260</v>
      </c>
      <c r="D12" s="34">
        <f>7712-2462-300+1530</f>
        <v>6480</v>
      </c>
      <c r="E12" s="34">
        <f>8061-2811-300+1750</f>
        <v>6700</v>
      </c>
      <c r="F12" s="34">
        <f>8411-3161-300+1970</f>
        <v>6920</v>
      </c>
      <c r="G12" s="34">
        <f>8584-3493-300+2190</f>
        <v>6981</v>
      </c>
      <c r="H12" s="33">
        <v>7209</v>
      </c>
      <c r="I12" s="34">
        <v>7533</v>
      </c>
      <c r="J12" s="34">
        <v>7366</v>
      </c>
      <c r="K12" s="34">
        <v>8181</v>
      </c>
      <c r="L12" s="34">
        <v>8605</v>
      </c>
      <c r="M12" s="34">
        <f>9309+1397</f>
        <v>10706</v>
      </c>
      <c r="N12" s="35">
        <f>10039+1397</f>
        <v>11436</v>
      </c>
      <c r="O12" s="33">
        <v>7363</v>
      </c>
      <c r="P12" s="34">
        <v>7712</v>
      </c>
      <c r="Q12" s="34">
        <v>8061</v>
      </c>
      <c r="R12" s="34">
        <v>8411</v>
      </c>
      <c r="S12" s="34">
        <v>8584</v>
      </c>
      <c r="T12" s="34">
        <f>9309+1397</f>
        <v>10706</v>
      </c>
      <c r="U12" s="35">
        <f>10039+1397</f>
        <v>11436</v>
      </c>
      <c r="V12" s="33">
        <v>8607</v>
      </c>
      <c r="W12" s="34">
        <v>9162</v>
      </c>
      <c r="X12" s="34">
        <v>9717</v>
      </c>
      <c r="Y12" s="34">
        <v>10273</v>
      </c>
      <c r="Z12" s="57">
        <v>10641</v>
      </c>
      <c r="AA12" s="33">
        <f>7217+2000</f>
        <v>9217</v>
      </c>
      <c r="AB12" s="34">
        <f>7739+2000</f>
        <v>9739</v>
      </c>
      <c r="AC12" s="34">
        <f>8262+2000</f>
        <v>10262</v>
      </c>
      <c r="AD12" s="34">
        <f>8500+2000</f>
        <v>10500</v>
      </c>
      <c r="AE12" s="35">
        <f>9212+2000</f>
        <v>11212</v>
      </c>
    </row>
    <row r="13" spans="1:31" ht="18.75" thickBot="1">
      <c r="A13" s="31"/>
      <c r="B13" s="39" t="s">
        <v>8</v>
      </c>
      <c r="C13" s="40">
        <v>600</v>
      </c>
      <c r="D13" s="41">
        <v>700</v>
      </c>
      <c r="E13" s="42">
        <v>800</v>
      </c>
      <c r="F13" s="41">
        <v>900</v>
      </c>
      <c r="G13" s="58">
        <v>1000</v>
      </c>
      <c r="H13" s="40">
        <v>600</v>
      </c>
      <c r="I13" s="41">
        <v>700</v>
      </c>
      <c r="J13" s="42">
        <v>800</v>
      </c>
      <c r="K13" s="41">
        <v>900</v>
      </c>
      <c r="L13" s="42">
        <v>1000</v>
      </c>
      <c r="M13" s="41">
        <v>1100</v>
      </c>
      <c r="N13" s="43">
        <v>1200</v>
      </c>
      <c r="O13" s="40">
        <v>600</v>
      </c>
      <c r="P13" s="41">
        <v>700</v>
      </c>
      <c r="Q13" s="42">
        <v>800</v>
      </c>
      <c r="R13" s="41">
        <v>900</v>
      </c>
      <c r="S13" s="42">
        <v>1000</v>
      </c>
      <c r="T13" s="41">
        <v>1100</v>
      </c>
      <c r="U13" s="44">
        <v>1200</v>
      </c>
      <c r="V13" s="40">
        <v>600</v>
      </c>
      <c r="W13" s="41">
        <v>700</v>
      </c>
      <c r="X13" s="42">
        <v>800</v>
      </c>
      <c r="Y13" s="41">
        <v>900</v>
      </c>
      <c r="Z13" s="58">
        <v>1000</v>
      </c>
      <c r="AA13" s="40">
        <v>600</v>
      </c>
      <c r="AB13" s="41">
        <v>700</v>
      </c>
      <c r="AC13" s="42">
        <v>800</v>
      </c>
      <c r="AD13" s="41">
        <v>900</v>
      </c>
      <c r="AE13" s="45">
        <v>1000</v>
      </c>
    </row>
    <row r="14" spans="1:31" s="54" customFormat="1" ht="66.75" customHeight="1">
      <c r="A14" s="53"/>
      <c r="B14" s="15" t="s">
        <v>9</v>
      </c>
      <c r="C14" s="36">
        <f>7483-2113-300+1310</f>
        <v>6380</v>
      </c>
      <c r="D14" s="37">
        <f>7832-2462-300+1530</f>
        <v>6600</v>
      </c>
      <c r="E14" s="37">
        <f>8181-2811-300+1750</f>
        <v>6820</v>
      </c>
      <c r="F14" s="37">
        <f>8531-3161-300+1970</f>
        <v>7040</v>
      </c>
      <c r="G14" s="37">
        <f>8979-3493-300+2190</f>
        <v>7376</v>
      </c>
      <c r="H14" s="36">
        <v>7329</v>
      </c>
      <c r="I14" s="37">
        <v>7653</v>
      </c>
      <c r="J14" s="37">
        <v>7977</v>
      </c>
      <c r="K14" s="37">
        <v>8301</v>
      </c>
      <c r="L14" s="37">
        <v>8725</v>
      </c>
      <c r="M14" s="37">
        <f>9429+1397</f>
        <v>10826</v>
      </c>
      <c r="N14" s="38">
        <f>10159+1397</f>
        <v>11556</v>
      </c>
      <c r="O14" s="36">
        <v>7483</v>
      </c>
      <c r="P14" s="37">
        <v>7832</v>
      </c>
      <c r="Q14" s="37">
        <v>8181</v>
      </c>
      <c r="R14" s="37">
        <v>8531</v>
      </c>
      <c r="S14" s="37">
        <v>8979</v>
      </c>
      <c r="T14" s="37">
        <f>9709+1397</f>
        <v>11106</v>
      </c>
      <c r="U14" s="38">
        <f>10159+1397</f>
        <v>11556</v>
      </c>
      <c r="V14" s="36">
        <v>8727</v>
      </c>
      <c r="W14" s="37">
        <v>9282</v>
      </c>
      <c r="X14" s="37">
        <v>9837</v>
      </c>
      <c r="Y14" s="37">
        <v>10393</v>
      </c>
      <c r="Z14" s="59">
        <v>11036</v>
      </c>
      <c r="AA14" s="36">
        <f>7329+2000</f>
        <v>9329</v>
      </c>
      <c r="AB14" s="37">
        <f>7851+2000</f>
        <v>9851</v>
      </c>
      <c r="AC14" s="37">
        <f>8374+2000</f>
        <v>10374</v>
      </c>
      <c r="AD14" s="37">
        <f>8896+2000</f>
        <v>10896</v>
      </c>
      <c r="AE14" s="38">
        <f>9508+2000</f>
        <v>11508</v>
      </c>
    </row>
    <row r="15" spans="1:31" ht="66.75" customHeight="1" thickBot="1">
      <c r="A15" s="31"/>
      <c r="B15" s="16" t="s">
        <v>10</v>
      </c>
      <c r="C15" s="21">
        <f>7843-2113-300+1310</f>
        <v>6740</v>
      </c>
      <c r="D15" s="17">
        <f>8192-2462-300+1530</f>
        <v>6960</v>
      </c>
      <c r="E15" s="17">
        <f>8541-2811-300+1750</f>
        <v>7180</v>
      </c>
      <c r="F15" s="17">
        <f>8891-3161-300+1970</f>
        <v>7400</v>
      </c>
      <c r="G15" s="17">
        <f>9339-3493-300+2190</f>
        <v>7736</v>
      </c>
      <c r="H15" s="21">
        <v>7689</v>
      </c>
      <c r="I15" s="17">
        <v>8013</v>
      </c>
      <c r="J15" s="17">
        <v>8337</v>
      </c>
      <c r="K15" s="17">
        <v>8661</v>
      </c>
      <c r="L15" s="17">
        <v>9085</v>
      </c>
      <c r="M15" s="17">
        <f>9789+1397</f>
        <v>11186</v>
      </c>
      <c r="N15" s="22">
        <f>10519+1397</f>
        <v>11916</v>
      </c>
      <c r="O15" s="21">
        <v>7843</v>
      </c>
      <c r="P15" s="17">
        <v>8192</v>
      </c>
      <c r="Q15" s="17">
        <v>8541</v>
      </c>
      <c r="R15" s="17">
        <v>8891</v>
      </c>
      <c r="S15" s="17">
        <v>9339</v>
      </c>
      <c r="T15" s="17">
        <f>10069+1397</f>
        <v>11466</v>
      </c>
      <c r="U15" s="22">
        <f>10519+1397</f>
        <v>11916</v>
      </c>
      <c r="V15" s="21">
        <v>9087</v>
      </c>
      <c r="W15" s="17">
        <v>9642</v>
      </c>
      <c r="X15" s="17">
        <v>10197</v>
      </c>
      <c r="Y15" s="17">
        <v>10753</v>
      </c>
      <c r="Z15" s="60">
        <v>11396</v>
      </c>
      <c r="AA15" s="33">
        <f>7622+2000</f>
        <v>9622</v>
      </c>
      <c r="AB15" s="34">
        <f>8144+2000</f>
        <v>10144</v>
      </c>
      <c r="AC15" s="34">
        <f>8667+2000</f>
        <v>10667</v>
      </c>
      <c r="AD15" s="34">
        <f>9189+2000</f>
        <v>11189</v>
      </c>
      <c r="AE15" s="35">
        <f>9801+2000</f>
        <v>11801</v>
      </c>
    </row>
    <row r="16" spans="1:31" ht="18.75" customHeight="1" thickBot="1">
      <c r="A16" s="31"/>
      <c r="B16" s="39" t="s">
        <v>11</v>
      </c>
      <c r="C16" s="40">
        <v>600</v>
      </c>
      <c r="D16" s="41">
        <v>700</v>
      </c>
      <c r="E16" s="42">
        <v>800</v>
      </c>
      <c r="F16" s="41">
        <v>900</v>
      </c>
      <c r="G16" s="58">
        <v>1000</v>
      </c>
      <c r="H16" s="40">
        <v>600</v>
      </c>
      <c r="I16" s="41">
        <v>700</v>
      </c>
      <c r="J16" s="42">
        <v>800</v>
      </c>
      <c r="K16" s="41">
        <v>900</v>
      </c>
      <c r="L16" s="42">
        <v>1000</v>
      </c>
      <c r="M16" s="41">
        <v>1100</v>
      </c>
      <c r="N16" s="43">
        <v>1200</v>
      </c>
      <c r="O16" s="40">
        <v>600</v>
      </c>
      <c r="P16" s="41">
        <v>700</v>
      </c>
      <c r="Q16" s="42">
        <v>800</v>
      </c>
      <c r="R16" s="41">
        <v>900</v>
      </c>
      <c r="S16" s="42">
        <v>1000</v>
      </c>
      <c r="T16" s="41">
        <v>1100</v>
      </c>
      <c r="U16" s="44">
        <v>1200</v>
      </c>
      <c r="V16" s="40">
        <v>600</v>
      </c>
      <c r="W16" s="41">
        <v>700</v>
      </c>
      <c r="X16" s="42">
        <v>800</v>
      </c>
      <c r="Y16" s="41">
        <v>900</v>
      </c>
      <c r="Z16" s="58">
        <v>1000</v>
      </c>
      <c r="AA16" s="40">
        <v>600</v>
      </c>
      <c r="AB16" s="41">
        <v>700</v>
      </c>
      <c r="AC16" s="42">
        <v>800</v>
      </c>
      <c r="AD16" s="41">
        <v>900</v>
      </c>
      <c r="AE16" s="45">
        <v>1000</v>
      </c>
    </row>
    <row r="17" spans="1:31" ht="66.75" customHeight="1">
      <c r="A17" s="31"/>
      <c r="B17" s="15" t="s">
        <v>9</v>
      </c>
      <c r="C17" s="21">
        <f>8137-2113-300+1310</f>
        <v>7034</v>
      </c>
      <c r="D17" s="17">
        <f>8486-2462-300+1530</f>
        <v>7254</v>
      </c>
      <c r="E17" s="17">
        <f>8835-2811-300+1750</f>
        <v>7474</v>
      </c>
      <c r="F17" s="17">
        <f>9185-3161-300+1970</f>
        <v>7694</v>
      </c>
      <c r="G17" s="17">
        <f>9633-3493-300+2190</f>
        <v>8030</v>
      </c>
      <c r="H17" s="21">
        <v>7983</v>
      </c>
      <c r="I17" s="17">
        <v>8307</v>
      </c>
      <c r="J17" s="17">
        <v>8631</v>
      </c>
      <c r="K17" s="17">
        <v>8955</v>
      </c>
      <c r="L17" s="17">
        <v>9379</v>
      </c>
      <c r="M17" s="17">
        <f>9803+1397</f>
        <v>11200</v>
      </c>
      <c r="N17" s="22">
        <f>10533+1397</f>
        <v>11930</v>
      </c>
      <c r="O17" s="21">
        <v>8137</v>
      </c>
      <c r="P17" s="17">
        <v>8486</v>
      </c>
      <c r="Q17" s="17">
        <v>8835</v>
      </c>
      <c r="R17" s="17">
        <v>9185</v>
      </c>
      <c r="S17" s="17">
        <v>9633</v>
      </c>
      <c r="T17" s="17">
        <f>10083+1397</f>
        <v>11480</v>
      </c>
      <c r="U17" s="22">
        <f>10533+1397</f>
        <v>11930</v>
      </c>
      <c r="V17" s="21">
        <v>9381</v>
      </c>
      <c r="W17" s="17">
        <v>9936</v>
      </c>
      <c r="X17" s="17">
        <v>10491</v>
      </c>
      <c r="Y17" s="17">
        <v>11047</v>
      </c>
      <c r="Z17" s="60">
        <v>11690</v>
      </c>
      <c r="AA17" s="36">
        <f>7919+2000</f>
        <v>9919</v>
      </c>
      <c r="AB17" s="37">
        <f>8441+2000</f>
        <v>10441</v>
      </c>
      <c r="AC17" s="37">
        <f>8964+2000</f>
        <v>10964</v>
      </c>
      <c r="AD17" s="37">
        <f>9486+2000</f>
        <v>11486</v>
      </c>
      <c r="AE17" s="38">
        <f>10098+2000</f>
        <v>12098</v>
      </c>
    </row>
    <row r="18" spans="1:31" ht="66.75" customHeight="1" thickBot="1">
      <c r="A18" s="64"/>
      <c r="B18" s="16" t="s">
        <v>10</v>
      </c>
      <c r="C18" s="50">
        <f>8557-2113-300+1310</f>
        <v>7454</v>
      </c>
      <c r="D18" s="51">
        <f>8906-2462-300+1530</f>
        <v>7674</v>
      </c>
      <c r="E18" s="51">
        <f>9255-2811-300+1750</f>
        <v>7894</v>
      </c>
      <c r="F18" s="51">
        <f>9605-3161-300+1970</f>
        <v>8114</v>
      </c>
      <c r="G18" s="51">
        <f>10053-3493-300+2190</f>
        <v>8450</v>
      </c>
      <c r="H18" s="50">
        <v>8403</v>
      </c>
      <c r="I18" s="51">
        <v>8727</v>
      </c>
      <c r="J18" s="51">
        <v>9051</v>
      </c>
      <c r="K18" s="51">
        <v>9375</v>
      </c>
      <c r="L18" s="51">
        <v>9799</v>
      </c>
      <c r="M18" s="51">
        <f>10223+1397</f>
        <v>11620</v>
      </c>
      <c r="N18" s="52">
        <f>10953+1397</f>
        <v>12350</v>
      </c>
      <c r="O18" s="50">
        <v>8557</v>
      </c>
      <c r="P18" s="51">
        <v>8906</v>
      </c>
      <c r="Q18" s="51">
        <v>9255</v>
      </c>
      <c r="R18" s="51">
        <v>9605</v>
      </c>
      <c r="S18" s="51">
        <v>10053</v>
      </c>
      <c r="T18" s="51">
        <f>10503+1397</f>
        <v>11900</v>
      </c>
      <c r="U18" s="52">
        <f>10953+1397</f>
        <v>12350</v>
      </c>
      <c r="V18" s="50">
        <v>9801</v>
      </c>
      <c r="W18" s="51">
        <v>10356</v>
      </c>
      <c r="X18" s="51">
        <v>10911</v>
      </c>
      <c r="Y18" s="51">
        <v>11467</v>
      </c>
      <c r="Z18" s="65">
        <v>12110</v>
      </c>
      <c r="AA18" s="50">
        <f>8276+2000</f>
        <v>10276</v>
      </c>
      <c r="AB18" s="51">
        <f>8798+2000</f>
        <v>10798</v>
      </c>
      <c r="AC18" s="51">
        <f>9321+2000</f>
        <v>11321</v>
      </c>
      <c r="AD18" s="51">
        <f>9843+2000</f>
        <v>11843</v>
      </c>
      <c r="AE18" s="52">
        <f>10455+2000</f>
        <v>12455</v>
      </c>
    </row>
    <row r="19" spans="1:31" ht="60.75" customHeight="1" hidden="1">
      <c r="A19" s="31"/>
      <c r="B19" s="62"/>
      <c r="C19" s="36"/>
      <c r="D19" s="37"/>
      <c r="E19" s="37"/>
      <c r="F19" s="37"/>
      <c r="G19" s="37"/>
      <c r="H19" s="36"/>
      <c r="I19" s="37"/>
      <c r="J19" s="37"/>
      <c r="K19" s="37"/>
      <c r="L19" s="37"/>
      <c r="M19" s="37"/>
      <c r="N19" s="38"/>
      <c r="O19" s="36"/>
      <c r="P19" s="37"/>
      <c r="Q19" s="37"/>
      <c r="R19" s="37"/>
      <c r="S19" s="37"/>
      <c r="T19" s="37"/>
      <c r="U19" s="38"/>
      <c r="V19" s="36"/>
      <c r="W19" s="37"/>
      <c r="X19" s="37"/>
      <c r="Y19" s="37"/>
      <c r="Z19" s="37"/>
      <c r="AA19" s="37"/>
      <c r="AB19" s="37"/>
      <c r="AC19" s="37"/>
      <c r="AD19" s="37"/>
      <c r="AE19" s="38"/>
    </row>
    <row r="20" spans="1:31" ht="18">
      <c r="A20" s="6"/>
      <c r="B20" s="6"/>
      <c r="C20" s="7"/>
      <c r="D20" s="7"/>
      <c r="E20" s="8"/>
      <c r="F20" s="7"/>
      <c r="G20" s="8"/>
      <c r="H20" s="7"/>
      <c r="I20" s="7"/>
      <c r="J20" s="8"/>
      <c r="K20" s="7"/>
      <c r="L20" s="8"/>
      <c r="M20" s="7"/>
      <c r="N20" s="7"/>
      <c r="O20" s="7"/>
      <c r="P20" s="7"/>
      <c r="Q20" s="8"/>
      <c r="R20" s="7"/>
      <c r="S20" s="8"/>
      <c r="T20" s="7"/>
      <c r="U20" s="7"/>
      <c r="V20" s="7"/>
      <c r="W20" s="7"/>
      <c r="X20" s="8"/>
      <c r="Y20" s="7"/>
      <c r="Z20" s="8"/>
      <c r="AA20" s="7"/>
      <c r="AB20" s="8"/>
      <c r="AC20" s="7"/>
      <c r="AD20" s="8"/>
      <c r="AE20" s="7"/>
    </row>
    <row r="21" spans="2:30" ht="18.75" hidden="1">
      <c r="B21" s="1" t="s">
        <v>15</v>
      </c>
      <c r="E21" s="8"/>
      <c r="G21" s="8"/>
      <c r="J21" s="8"/>
      <c r="L21" s="8"/>
      <c r="Q21" s="8"/>
      <c r="S21" s="8"/>
      <c r="X21" s="8"/>
      <c r="Z21" s="8"/>
      <c r="AB21" s="8"/>
      <c r="AD21" s="8"/>
    </row>
    <row r="22" spans="1:31" ht="18">
      <c r="A22" s="6"/>
      <c r="B22" s="49" t="s">
        <v>17</v>
      </c>
      <c r="C22" s="6"/>
      <c r="D22" s="6"/>
      <c r="E22" s="8"/>
      <c r="F22" s="6"/>
      <c r="G22" s="8"/>
      <c r="H22" s="6"/>
      <c r="I22" s="6"/>
      <c r="J22" s="8"/>
      <c r="K22" s="6"/>
      <c r="L22" s="8"/>
      <c r="M22" s="6"/>
      <c r="N22" s="6"/>
      <c r="O22" s="6"/>
      <c r="P22" s="6"/>
      <c r="Q22" s="8"/>
      <c r="R22" s="6"/>
      <c r="S22" s="8"/>
      <c r="T22" s="6"/>
      <c r="U22" s="6"/>
      <c r="V22" s="6"/>
      <c r="W22" s="6"/>
      <c r="X22" s="8"/>
      <c r="Y22" s="6"/>
      <c r="Z22" s="8"/>
      <c r="AA22" s="6"/>
      <c r="AB22" s="8"/>
      <c r="AC22" s="6"/>
      <c r="AD22" s="8"/>
      <c r="AE22" s="6"/>
    </row>
    <row r="23" spans="5:30" ht="18.75">
      <c r="E23" s="9"/>
      <c r="G23" s="9"/>
      <c r="J23" s="9"/>
      <c r="L23" s="9"/>
      <c r="Q23" s="9"/>
      <c r="S23" s="9"/>
      <c r="X23" s="9"/>
      <c r="Z23" s="9"/>
      <c r="AB23" s="9"/>
      <c r="AD23" s="9"/>
    </row>
    <row r="24" spans="1:31" ht="18">
      <c r="A24" s="10"/>
      <c r="B24" s="10"/>
      <c r="C24" s="10"/>
      <c r="D24" s="10"/>
      <c r="E24" s="11"/>
      <c r="F24" s="10"/>
      <c r="G24" s="11"/>
      <c r="H24" s="10"/>
      <c r="I24" s="10"/>
      <c r="J24" s="11"/>
      <c r="K24" s="10"/>
      <c r="L24" s="11"/>
      <c r="M24" s="10"/>
      <c r="N24" s="10"/>
      <c r="O24" s="10"/>
      <c r="P24" s="10"/>
      <c r="Q24" s="11"/>
      <c r="R24" s="10"/>
      <c r="S24" s="11"/>
      <c r="T24" s="10"/>
      <c r="U24" s="10"/>
      <c r="V24" s="10"/>
      <c r="W24" s="10"/>
      <c r="X24" s="11"/>
      <c r="Y24" s="10"/>
      <c r="Z24" s="11"/>
      <c r="AA24" s="10"/>
      <c r="AB24" s="11"/>
      <c r="AC24" s="10"/>
      <c r="AD24" s="11"/>
      <c r="AE24" s="10"/>
    </row>
    <row r="25" spans="5:30" ht="18.75">
      <c r="E25" s="1"/>
      <c r="G25" s="1"/>
      <c r="J25" s="1"/>
      <c r="L25" s="1"/>
      <c r="Q25" s="1"/>
      <c r="S25" s="1"/>
      <c r="X25" s="1"/>
      <c r="Z25" s="1"/>
      <c r="AB25" s="1"/>
      <c r="AD25" s="1"/>
    </row>
    <row r="27" spans="5:30" ht="18.75">
      <c r="E27" s="12"/>
      <c r="G27" s="12"/>
      <c r="J27" s="12"/>
      <c r="L27" s="12"/>
      <c r="Q27" s="12"/>
      <c r="S27" s="12"/>
      <c r="X27" s="12"/>
      <c r="Z27" s="12"/>
      <c r="AB27" s="12"/>
      <c r="AD27" s="12"/>
    </row>
  </sheetData>
  <sheetProtection/>
  <mergeCells count="12">
    <mergeCell ref="C8:G8"/>
    <mergeCell ref="C9:G9"/>
    <mergeCell ref="A11:A12"/>
    <mergeCell ref="B8:B9"/>
    <mergeCell ref="O8:U8"/>
    <mergeCell ref="AA9:AE9"/>
    <mergeCell ref="AA8:AE8"/>
    <mergeCell ref="V8:Z8"/>
    <mergeCell ref="V9:Z9"/>
    <mergeCell ref="O9:U9"/>
    <mergeCell ref="H8:N8"/>
    <mergeCell ref="H9:N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2017-03-10T10:31:21Z</dcterms:modified>
  <cp:category/>
  <cp:version/>
  <cp:contentType/>
  <cp:contentStatus/>
</cp:coreProperties>
</file>